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E8E6DF"/>
      </patternFill>
    </fill>
    <fill>
      <patternFill patternType="solid">
        <fgColor rgb="00FFF2B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9" fontId="0" fillId="3" borderId="0" pivotButton="0" quotePrefix="0" xfId="0"/>
    <xf numFmtId="0" fontId="0" fillId="3" borderId="0" pivotButton="0" quotePrefix="0" xfId="0"/>
    <xf numFmtId="0" fontId="2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8" customWidth="1" min="3" max="3"/>
    <col width="6" customWidth="1" min="4" max="4"/>
    <col width="14" customWidth="1" min="5" max="5"/>
    <col width="8" customWidth="1" min="6" max="6"/>
    <col width="12" customWidth="1" min="7" max="7"/>
    <col width="10" customWidth="1" min="8" max="8"/>
    <col width="11" customWidth="1" min="9" max="9"/>
    <col width="10" customWidth="1" min="10" max="10"/>
    <col width="14" customWidth="1" min="11" max="11"/>
    <col width="52" customWidth="1" min="12" max="12"/>
  </cols>
  <sheetData>
    <row r="1">
      <c r="A1" s="1" t="inlineStr">
        <is>
          <t>Заявка на материалы</t>
        </is>
      </c>
      <c r="N1" t="inlineStr">
        <is>
          <t>Запас по умолчанию</t>
        </is>
      </c>
      <c r="O1" s="2" t="n">
        <v>0</v>
      </c>
    </row>
    <row r="2">
      <c r="A2" t="inlineStr">
        <is>
          <t>Керуен · Жилой дом 2, блок-секция 2.1 · шифр 0049-25-2.1 · этап: Монолитный фундамент ФЛм1 и фундамент парадной ФПЛ1: армирование и бетонирование</t>
        </is>
      </c>
      <c r="N2" t="inlineStr">
        <is>
          <t>Мерная длина, м</t>
        </is>
      </c>
      <c r="O2" s="3" t="n">
        <v>11.7</v>
      </c>
    </row>
    <row r="3">
      <c r="A3" t="inlineStr">
        <is>
          <t>Запас и мерная длина — параметры (жёлтые ячейки), меняются компанией; остальное — формулы.</t>
        </is>
      </c>
    </row>
    <row r="4">
      <c r="A4" s="4" t="inlineStr">
        <is>
          <t>№</t>
        </is>
      </c>
      <c r="B4" s="4" t="inlineStr">
        <is>
          <t>Материал</t>
        </is>
      </c>
      <c r="C4" s="4" t="inlineStr">
        <is>
          <t>Марка, ГОСТ</t>
        </is>
      </c>
      <c r="D4" s="4" t="inlineStr">
        <is>
          <t>Ед.</t>
        </is>
      </c>
      <c r="E4" s="4" t="inlineStr">
        <is>
          <t>Потребность по проекту</t>
        </is>
      </c>
      <c r="F4" s="4" t="inlineStr">
        <is>
          <t>Запас</t>
        </is>
      </c>
      <c r="G4" s="4" t="inlineStr">
        <is>
          <t>К заказу</t>
        </is>
      </c>
      <c r="H4" s="4" t="inlineStr">
        <is>
          <t>Мерная длина, м</t>
        </is>
      </c>
      <c r="I4" s="4" t="inlineStr">
        <is>
          <t>Прутков, шт</t>
        </is>
      </c>
      <c r="J4" s="4" t="inlineStr">
        <is>
          <t>Масса, т</t>
        </is>
      </c>
      <c r="K4" s="4" t="inlineStr">
        <is>
          <t>Дата поставки</t>
        </is>
      </c>
      <c r="L4" s="4" t="inlineStr">
        <is>
          <t>Основание</t>
        </is>
      </c>
    </row>
    <row r="5">
      <c r="A5" s="5" t="n">
        <v>1</v>
      </c>
      <c r="B5" s="6" t="inlineStr">
        <is>
          <t>Арматура Ø10 А240</t>
        </is>
      </c>
      <c r="C5" s="6" t="inlineStr">
        <is>
          <t>ГОСТ 34028-2016</t>
        </is>
      </c>
      <c r="D5" s="6" t="inlineStr">
        <is>
          <t>п.м</t>
        </is>
      </c>
      <c r="E5" s="5" t="n">
        <v>355.02</v>
      </c>
      <c r="F5" s="7">
        <f>$O$1</f>
        <v/>
      </c>
      <c r="G5" s="5">
        <f>E5*(1+F5)</f>
        <v/>
      </c>
      <c r="H5" s="5">
        <f>$O$2</f>
        <v/>
      </c>
      <c r="I5" s="5">
        <f>ROUNDUP(G5/H5,0)</f>
        <v/>
      </c>
      <c r="J5" s="5">
        <f>G5*0.617/1000</f>
        <v/>
      </c>
      <c r="K5" s="6" t="inlineStr"/>
      <c r="L5" s="6" t="inlineStr">
        <is>
          <t>ФЛм1 поз. 5 (л. 3); ФПЛ1 поз. 2 (л. 6)</t>
        </is>
      </c>
    </row>
    <row r="6">
      <c r="A6" s="5" t="n">
        <v>2</v>
      </c>
      <c r="B6" s="6" t="inlineStr">
        <is>
          <t>Арматура Ø12 А400</t>
        </is>
      </c>
      <c r="C6" s="6" t="inlineStr">
        <is>
          <t>ГОСТ 34028-2016</t>
        </is>
      </c>
      <c r="D6" s="6" t="inlineStr">
        <is>
          <t>п.м</t>
        </is>
      </c>
      <c r="E6" s="5" t="n">
        <v>3773.9</v>
      </c>
      <c r="F6" s="7">
        <f>$O$1</f>
        <v/>
      </c>
      <c r="G6" s="5">
        <f>E6*(1+F6)</f>
        <v/>
      </c>
      <c r="H6" s="5">
        <f>$O$2</f>
        <v/>
      </c>
      <c r="I6" s="5">
        <f>ROUNDUP(G6/H6,0)</f>
        <v/>
      </c>
      <c r="J6" s="5">
        <f>G6*0.888/1000</f>
        <v/>
      </c>
      <c r="K6" s="6" t="inlineStr"/>
      <c r="L6" s="6" t="inlineStr">
        <is>
          <t>ФЛм1 поз. 1 (л. 3); ФЛм1 поз. 4 (л. 3); ФПЛ1 поз. 1 (л. 6)</t>
        </is>
      </c>
    </row>
    <row r="7">
      <c r="A7" s="5" t="n">
        <v>3</v>
      </c>
      <c r="B7" s="6" t="inlineStr">
        <is>
          <t>Арматура Ø16 А400</t>
        </is>
      </c>
      <c r="C7" s="6" t="inlineStr">
        <is>
          <t>ГОСТ 34028-2016</t>
        </is>
      </c>
      <c r="D7" s="6" t="inlineStr">
        <is>
          <t>п.м</t>
        </is>
      </c>
      <c r="E7" s="5" t="n">
        <v>624</v>
      </c>
      <c r="F7" s="7">
        <f>$O$1</f>
        <v/>
      </c>
      <c r="G7" s="5">
        <f>E7*(1+F7)</f>
        <v/>
      </c>
      <c r="H7" s="5">
        <f>$O$2</f>
        <v/>
      </c>
      <c r="I7" s="5">
        <f>ROUNDUP(G7/H7,0)</f>
        <v/>
      </c>
      <c r="J7" s="5">
        <f>G7*1.578/1000</f>
        <v/>
      </c>
      <c r="K7" s="6" t="inlineStr"/>
      <c r="L7" s="6" t="inlineStr">
        <is>
          <t>ФЛм1 поз. 2 (л. 3)</t>
        </is>
      </c>
    </row>
    <row r="8">
      <c r="A8" s="5" t="n">
        <v>4</v>
      </c>
      <c r="B8" s="6" t="inlineStr">
        <is>
          <t>Арматура Ø20 А400</t>
        </is>
      </c>
      <c r="C8" s="6" t="inlineStr">
        <is>
          <t>ГОСТ 34028-2016</t>
        </is>
      </c>
      <c r="D8" s="6" t="inlineStr">
        <is>
          <t>п.м</t>
        </is>
      </c>
      <c r="E8" s="5" t="n">
        <v>228</v>
      </c>
      <c r="F8" s="7">
        <f>$O$1</f>
        <v/>
      </c>
      <c r="G8" s="5">
        <f>E8*(1+F8)</f>
        <v/>
      </c>
      <c r="H8" s="5">
        <f>$O$2</f>
        <v/>
      </c>
      <c r="I8" s="5">
        <f>ROUNDUP(G8/H8,0)</f>
        <v/>
      </c>
      <c r="J8" s="5">
        <f>G8*2.466/1000</f>
        <v/>
      </c>
      <c r="K8" s="6" t="inlineStr"/>
      <c r="L8" s="6" t="inlineStr">
        <is>
          <t>ФЛм1 поз. 3 (л. 3)</t>
        </is>
      </c>
    </row>
    <row r="9">
      <c r="A9" s="5" t="n">
        <v>5</v>
      </c>
      <c r="B9" s="6" t="inlineStr">
        <is>
          <t>Бетон кл. С20/25 W6 на портландцементе</t>
        </is>
      </c>
      <c r="C9" s="6" t="inlineStr">
        <is>
          <t>С20/25 W6</t>
        </is>
      </c>
      <c r="D9" s="6" t="inlineStr">
        <is>
          <t>м³</t>
        </is>
      </c>
      <c r="E9" s="5" t="n">
        <v>62.8</v>
      </c>
      <c r="F9" s="7">
        <f>$O$1</f>
        <v/>
      </c>
      <c r="G9" s="5">
        <f>E9*(1+F9)</f>
        <v/>
      </c>
      <c r="H9" s="6" t="inlineStr"/>
      <c r="I9" s="6" t="inlineStr"/>
      <c r="J9" s="6" t="inlineStr"/>
      <c r="K9" s="6" t="inlineStr"/>
      <c r="L9" s="6" t="inlineStr">
        <is>
          <t>КЖ, лист 3, спецификация D1A013; КЖ, лист 6, спецификация CE54CE</t>
        </is>
      </c>
    </row>
    <row r="10">
      <c r="A10" s="6" t="inlineStr"/>
      <c r="B10" s="6" t="inlineStr">
        <is>
          <t>Итого арматуры, т</t>
        </is>
      </c>
      <c r="C10" s="6" t="inlineStr"/>
      <c r="D10" s="6" t="inlineStr">
        <is>
          <t>т</t>
        </is>
      </c>
      <c r="E10" s="6" t="inlineStr"/>
      <c r="F10" s="6" t="inlineStr"/>
      <c r="G10" s="6" t="inlineStr"/>
      <c r="H10" s="6" t="inlineStr"/>
      <c r="I10" s="6" t="inlineStr"/>
      <c r="J10" s="5">
        <f>SUM(J5:J9)</f>
        <v/>
      </c>
      <c r="K10" s="6" t="inlineStr"/>
      <c r="L10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2026-10-30T10:42:35Z</dcterms:created>
  <dcterms:modified xmlns:dcterms="http://purl.org/dc/terms/" xmlns:xsi="http://www.w3.org/2001/XMLSchema-instance" xsi:type="dcterms:W3CDTF">2026-10-30T10:42:35Z</dcterms:modified>
</cp:coreProperties>
</file>